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Чибисова - Личное представление" guid="{36218FDC-D91E-4014-BC51-4C3A814596BD}" mergeInterval="0" personalView="1" maximized="1" windowWidth="1675" windowHeight="789" activeSheetId="5"/>
    <customWorkbookView name="Medrano - Личное представление" guid="{16AB5A85-9E32-4760-9C7C-C472E54D5189}" mergeInterval="0" personalView="1" maximized="1" windowWidth="1378" windowHeight="714" activeSheetId="2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<sst xmlns="http://schemas.openxmlformats.org/spreadsheetml/2006/main" count="27190" uniqueCount="794">
  <si>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</si>
  <si>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</si>
  <si>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</si>
  <si>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</si>
  <si>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</si>
  <si>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</si>
  <si>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</si>
  <si>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</si>
  <si>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</si>
  <si>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</si>
  <si>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</si>
  <si>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</si>
  <si>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</si>
  <si>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</si>
  <si>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</si>
  <si>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</si>
  <si>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</si>
  <si>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</si>
  <si>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</si>
  <si>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</si>
  <si>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</si>
  <si>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</si>
  <si>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</si>
  <si>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</si>
  <si>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</si>
  <si>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</si>
  <si>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</si>
  <si>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</si>
  <si>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</si>
  <si>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</si>
  <si>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</si>
  <si>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</si>
  <si>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</si>
  <si>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</si>
  <si>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</si>
  <si>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</si>
  <si>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</si>
  <si>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</si>
  <si>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</si>
  <si>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</si>
  <si>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</si>
  <si>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</si>
  <si>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</si>
  <si>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</si>
  <si>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</si>
  <si>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</si>
  <si>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</si>
  <si>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</si>
  <si>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</si>
  <si>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</si>
  <si>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</si>
  <si>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</si>
  <si>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</si>
  <si>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</si>
  <si>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</si>
  <si>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</si>
  <si>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</si>
  <si>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</si>
  <si>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</si>
  <si>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</si>
  <si>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</si>
  <si>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</si>
  <si>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</si>
  <si>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</si>
  <si>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</si>
  <si>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</si>
  <si>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</si>
  <si>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</si>
  <si>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</si>
  <si>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</si>
  <si>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</si>
  <si>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</si>
  <si>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</si>
  <si>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</si>
  <si>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</si>
  <si>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</si>
  <si>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</si>
  <si>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</si>
  <si>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</si>
  <si>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</si>
  <si>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</si>
  <si>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</si>
  <si>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</si>
  <si>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</si>
  <si>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</si>
  <si>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</si>
  <si>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</si>
  <si>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</si>
  <si>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</si>
  <si>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</si>
  <si>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</si>
  <si>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</si>
  <si>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</si>
  <si>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</si>
  <si>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</si>
  <si>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</si>
  <si>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</si>
  <si>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</si>
  <si>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</si>
  <si>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</si>
  <si>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</si>
  <si>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</si>
  <si>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</si>
  <si>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</si>
  <si>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</si>
  <si>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</si>
  <si>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</si>
  <si>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</si>
  <si>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</si>
  <si>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</si>
  <si>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</si>
  <si>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</si>
  <si>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</si>
  <si>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</si>
  <si>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</si>
  <si>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</si>
  <si>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</si>
  <si>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</si>
  <si>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</si>
  <si>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</si>
  <si>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</si>
  <si>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</si>
  <si>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</si>
  <si>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</si>
  <si>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</si>
  <si>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</si>
  <si>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</si>
  <si>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</si>
  <si>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</si>
  <si>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</si>
  <si>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</si>
  <si>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</si>
  <si>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</si>
  <si>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</si>
  <si>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</si>
  <si>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</si>
  <si>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</si>
  <si>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</si>
  <si>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</si>
  <si>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</si>
  <si>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</si>
  <si>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</si>
  <si>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</si>
  <si>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</si>
  <si>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</si>
  <si>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</si>
  <si>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</si>
  <si>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</si>
  <si>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</si>
  <si>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</si>
  <si>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</si>
  <si>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</si>
  <si>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</si>
  <si>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</si>
  <si>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</si>
  <si>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</si>
  <si>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</si>
  <si>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</si>
  <si>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</si>
  <si>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</si>
  <si>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</si>
  <si>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</si>
  <si>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</si>
  <si>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</si>
  <si>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</si>
  <si>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</si>
  <si>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</si>
  <si>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</si>
  <si>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</si>
  <si>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</si>
  <si>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</si>
  <si>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</si>
  <si>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</si>
  <si>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</si>
  <si>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</si>
  <si>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</si>
  <si>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</si>
  <si>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</si>
  <si>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</si>
  <si>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</si>
  <si>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</si>
  <si>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</si>
  <si>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</si>
  <si>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</si>
  <si>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</si>
  <si>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</si>
  <si>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</si>
  <si>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</si>
  <si>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</si>
  <si>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</si>
  <si>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</si>
  <si>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</si>
  <si>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</si>
  <si>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</si>
  <si>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</si>
  <si>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</si>
  <si>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</si>
  <si>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</si>
  <si>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</si>
  <si>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</si>
  <si>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</si>
  <si>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</si>
  <si>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</si>
  <si>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</si>
  <si>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</si>
  <si>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</si>
  <si>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</si>
  <si>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</si>
  <si>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</si>
  <si>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</si>
  <si>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</si>
  <si>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</si>
  <si>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</si>
  <si>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</si>
  <si>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</si>
  <si>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</si>
  <si>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</si>
  <si>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</si>
  <si>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</si>
  <si>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</si>
  <si>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</si>
  <si>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</si>
  <si>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</si>
  <si>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</si>
  <si>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</si>
  <si>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</si>
  <si>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</si>
  <si>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</si>
  <si>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</si>
  <si>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</si>
  <si>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</si>
  <si>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</si>
  <si>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</si>
  <si>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</si>
  <si>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</si>
  <si>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</si>
  <si>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</si>
  <si>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</si>
  <si>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</si>
  <si>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</si>
  <si>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</si>
  <si>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</si>
  <si>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</si>
  <si>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</si>
  <si>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</si>
  <si>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</si>
  <si>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</si>
  <si>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</si>
  <si>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</si>
  <si>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</si>
  <si>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</si>
  <si>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</si>
  <si>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</si>
  <si>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</si>
  <si>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</si>
  <si>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</si>
  <si>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</si>
  <si>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</si>
  <si>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</si>
  <si>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</si>
  <si>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</si>
  <si>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</si>
  <si>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</si>
  <si>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</si>
  <si>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</si>
  <si>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</si>
  <si>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</si>
  <si>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</si>
  <si>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</si>
  <si>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</si>
  <si>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</si>
  <si>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</si>
  <si>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</si>
  <si>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</si>
  <si>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</si>
  <si>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</si>
  <si>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</si>
  <si>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</si>
  <si>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</si>
  <si>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</si>
  <si>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</si>
  <si>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</si>
  <si>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</si>
  <si>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</si>
  <si>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</si>
  <si>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</si>
  <si>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</si>
  <si>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</si>
  <si>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</si>
  <si>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</si>
  <si>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</si>
  <si>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</si>
  <si>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</si>
  <si>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</si>
  <si>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</si>
  <si>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</si>
  <si>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</si>
  <si>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</si>
  <si>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</si>
  <si>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</si>
  <si>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</si>
  <si>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</si>
  <si>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</si>
  <si>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</si>
  <si>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</si>
  <si>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</si>
  <si>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</si>
  <si>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</si>
  <si>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</si>
  <si>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</si>
  <si>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</si>
  <si>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</si>
  <si>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</si>
  <si>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</si>
  <si>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</si>
  <si>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</si>
  <si>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</si>
  <si>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</si>
  <si>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</si>
  <si>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</si>
  <si>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</si>
  <si>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</si>
  <si>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</si>
  <si>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</si>
  <si>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</si>
  <si>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</si>
  <si>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</si>
  <si>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</si>
  <si>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</si>
  <si>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</si>
  <si>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</si>
  <si>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</si>
  <si>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</si>
  <si>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</si>
  <si>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</si>
  <si>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</si>
  <si>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</si>
  <si>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</si>
  <si>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</si>
  <si>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</si>
  <si>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</si>
  <si>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</si>
  <si>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</si>
  <si>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</si>
  <si>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</si>
  <si>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</si>
  <si>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</si>
  <si>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</si>
  <si>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</si>
  <si>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</si>
  <si>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</si>
  <si>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</si>
  <si>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</si>
  <si>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</si>
  <si>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</si>
  <si>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</si>
  <si>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</si>
  <si>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</si>
  <si>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</si>
  <si>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</si>
  <si>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</si>
  <si>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</si>
  <si>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</si>
  <si>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</si>
  <si>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</si>
  <si>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</si>
  <si>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</si>
  <si>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</si>
  <si>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</si>
  <si>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</si>
  <si>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</si>
  <si>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</si>
  <si>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</si>
  <si>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</si>
  <si>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</si>
  <si>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</si>
  <si>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</si>
  <si>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</si>
  <si>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</si>
  <si>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</si>
  <si>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</si>
  <si>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</si>
  <si>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</si>
  <si>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</si>
  <si>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</si>
  <si>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</si>
  <si>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</si>
  <si>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</si>
  <si>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</si>
  <si>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</si>
  <si>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</si>
  <si>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</si>
  <si>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</si>
  <si>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</si>
  <si>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</si>
  <si>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</si>
  <si>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</si>
  <si>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</si>
  <si>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</si>
  <si>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</si>
  <si>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</si>
  <si>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</si>
  <si>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</si>
  <si>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</si>
  <si>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</si>
  <si>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</si>
  <si>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</si>
  <si>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</si>
  <si>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</si>
  <si>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</si>
  <si>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</si>
  <si>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</si>
  <si>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</si>
  <si>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</si>
  <si>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</si>
  <si>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</si>
  <si>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</si>
  <si>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</si>
  <si>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</si>
  <si>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</si>
  <si>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</si>
  <si>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</si>
  <si>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</si>
  <si>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</si>
  <si>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</si>
  <si>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</si>
  <si>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</si>
  <si>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</si>
  <si>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</si>
  <si>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</si>
  <si>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</si>
  <si>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</si>
  <si>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</si>
  <si>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</si>
  <si>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</si>
  <si>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</si>
  <si>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</si>
  <si>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</si>
  <si>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</si>
  <si>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</si>
  <si>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</si>
  <si>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</si>
  <si>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</si>
  <si>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</si>
  <si>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</si>
  <si>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</si>
  <si>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</si>
  <si>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</si>
  <si>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</si>
  <si>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</si>
  <si>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</si>
  <si>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</si>
  <si>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</si>
  <si>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</si>
  <si>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</si>
  <si>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</si>
  <si>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</si>
  <si>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</si>
  <si>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</si>
  <si>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</si>
  <si>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</si>
  <si>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</si>
  <si>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</si>
  <si>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</si>
  <si>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</si>
  <si>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</si>
  <si>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</si>
  <si>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</si>
  <si>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</si>
  <si>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</si>
  <si>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</si>
  <si>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</si>
  <si>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</si>
  <si>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</si>
  <si>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</si>
  <si>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</si>
  <si>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</si>
  <si>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</si>
  <si>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</si>
  <si>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</si>
  <si>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</si>
  <si>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</si>
  <si>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</si>
  <si>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</si>
  <si>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</si>
  <si>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</si>
  <si>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</si>
  <si>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</si>
  <si>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</si>
  <si>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</si>
  <si>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</si>
  <si>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</si>
  <si>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</si>
  <si>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</si>
  <si>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</si>
  <si>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</si>
  <si>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</si>
  <si>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</si>
  <si>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</si>
  <si>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</si>
  <si>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</si>
  <si>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</si>
  <si>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</si>
  <si>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</si>
  <si>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</si>
  <si>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</si>
  <si>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</si>
  <si>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</si>
  <si>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</si>
  <si>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</si>
  <si>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</si>
  <si>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</si>
  <si>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</si>
  <si>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</si>
  <si>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</si>
  <si>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</si>
  <si>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</si>
  <si>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</si>
  <si>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</si>
  <si>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</si>
  <si>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</si>
  <si>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</si>
  <si>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</si>
  <si>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</si>
  <si>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</si>
  <si>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</si>
  <si>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</si>
  <si>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</si>
  <si>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</si>
  <si>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</si>
  <si>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</si>
  <si>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</si>
  <si>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</si>
  <si>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</si>
  <si>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</si>
  <si>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</si>
  <si>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</si>
  <si>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</si>
  <si>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</si>
  <si>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</si>
  <si>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</si>
  <si>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</si>
  <si>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</si>
  <si>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</si>
  <si>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</si>
  <si>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</si>
  <si>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</si>
  <si>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</si>
  <si>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</si>
  <si>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</si>
  <si>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</si>
  <si>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</si>
  <si>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</si>
  <si>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</si>
  <si>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</si>
  <si>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</si>
  <si>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</si>
  <si>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</si>
  <si>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</si>
  <si>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</si>
  <si>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</si>
  <si>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</si>
  <si>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</si>
  <si>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</si>
  <si>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</si>
  <si>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</si>
  <si>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</si>
  <si>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</si>
  <si>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</si>
  <si>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</si>
  <si>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</si>
  <si>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</si>
  <si>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</si>
  <si>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</si>
  <si>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</si>
  <si>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</si>
  <si>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</si>
  <si>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</si>
  <si>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</si>
  <si>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</si>
  <si>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</si>
  <si>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</si>
  <si>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</si>
  <si>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</si>
  <si>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</si>
  <si>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</si>
  <si>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</si>
  <si>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</si>
  <si>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</si>
  <si>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</si>
  <si>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</si>
  <si>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</si>
  <si>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</si>
  <si>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</si>
  <si>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</si>
  <si>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</si>
  <si>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</si>
  <si>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</si>
  <si>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</si>
  <si>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</si>
  <si>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</si>
  <si>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</si>
  <si>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</si>
  <si>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</si>
  <si>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</si>
  <si>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</si>
  <si>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</si>
  <si>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</si>
  <si>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</si>
  <si>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</si>
  <si>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</si>
  <si>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</si>
  <si>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</si>
  <si>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</si>
  <si>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</si>
  <si>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</si>
  <si>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</si>
  <si>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</si>
  <si>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</si>
  <si>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</si>
  <si>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</si>
  <si>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</si>
  <si>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</si>
  <si>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</si>
  <si>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</si>
  <si>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</si>
  <si>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</si>
  <si>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</si>
  <si>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</si>
  <si>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</si>
  <si>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</si>
  <si>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</si>
  <si>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</si>
  <si>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</si>
  <si>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</si>
  <si>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</si>
  <si>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</si>
  <si>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</si>
  <si>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</si>
  <si>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</si>
  <si>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</si>
  <si>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</si>
  <si>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</si>
  <si>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</si>
  <si>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</si>
  <si>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</si>
  <si>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</si>
  <si>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</si>
  <si>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</si>
  <si>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</si>
  <si>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</si>
  <si>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</si>
  <si>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</si>
  <si>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</si>
  <si>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</si>
  <si>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</si>
  <si>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</si>
  <si>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</si>
  <si>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</si>
  <si>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</si>
  <si>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</si>
  <si>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</si>
  <si>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</si>
  <si>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</si>
  <si>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</si>
  <si>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</si>
  <si>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</si>
  <si>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</si>
  <si>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</si>
  <si>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</si>
  <si>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</si>
  <si>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</si>
  <si>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</si>
  <si>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</si>
  <si>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</si>
  <si>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</si>
  <si>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</si>
  <si>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</si>
  <si>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</si>
  <si>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</si>
  <si>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</si>
  <si>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</si>
  <si>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</si>
  <si>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</si>
  <si>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</si>
  <si>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</si>
  <si>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</si>
  <si>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</si>
  <si>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</si>
  <si>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</si>
  <si>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</si>
  <si>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</si>
  <si>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</si>
  <si>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</si>
  <si>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</si>
  <si>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</si>
  <si>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</si>
  <si>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</si>
  <si>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</si>
  <si>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</si>
  <si>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</si>
  <si>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</si>
  <si>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</si>
  <si>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</si>
  <si>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</si>
  <si>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</si>
  <si>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</si>
  <si>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</si>
  <si>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</si>
  <si>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</si>
  <si>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</si>
  <si>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</si>
  <si>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</si>
  <si>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</si>
  <si>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</si>
  <si>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</si>
  <si>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</si>
  <si>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</si>
  <si>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в течение года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</si>
  <si>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</si>
  <si>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</si>
  <si>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</si>
  <si>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</si>
  <si>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</si>
  <si>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</si>
  <si>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</si>
  <si>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</si>
  <si>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</si>
  <si>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</si>
  <si>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</si>
  <si>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</si>
  <si>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</si>
  <si>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 xml:space="preserve"> август</t>
  </si>
  <si>
    <t>май, сентябрь</t>
  </si>
  <si>
    <t xml:space="preserve"> ноябрь</t>
  </si>
  <si>
    <t xml:space="preserve"> апрель</t>
  </si>
  <si>
    <t>апрель, октябрь</t>
  </si>
  <si>
    <t xml:space="preserve"> сентябрь</t>
  </si>
  <si>
    <t xml:space="preserve"> февраль</t>
  </si>
  <si>
    <t xml:space="preserve"> октябрь</t>
  </si>
  <si>
    <t xml:space="preserve"> март</t>
  </si>
  <si>
    <t>март, август</t>
  </si>
  <si>
    <t xml:space="preserve"> июль</t>
  </si>
  <si>
    <t xml:space="preserve"> апрель апрель</t>
  </si>
  <si>
    <t xml:space="preserve"> июнь</t>
  </si>
  <si>
    <t xml:space="preserve"> декабрь</t>
  </si>
  <si>
    <t>февраль, июль</t>
  </si>
  <si>
    <t>июль, сентябрь</t>
  </si>
  <si>
    <t>март, декабрь</t>
  </si>
  <si>
    <t>май, февраль</t>
  </si>
  <si>
    <t>апрель, март</t>
  </si>
  <si>
    <t>дек, фев, янв</t>
  </si>
  <si>
    <t>дек, ноя, окт, фев, янв</t>
  </si>
  <si>
    <t>дек, мар, ноя, окт, фев</t>
  </si>
  <si>
    <t>дек, мар, ноя, янв</t>
  </si>
  <si>
    <t>ноябрь, февраль</t>
  </si>
  <si>
    <t>март, февраль</t>
  </si>
  <si>
    <t>апрель, май</t>
  </si>
  <si>
    <t>№ 4 по ул. Лесная за 2016 год</t>
  </si>
  <si>
    <t>фев, ноя, дек</t>
  </si>
  <si>
    <t>июл, авг, сен</t>
  </si>
  <si>
    <t xml:space="preserve"> в течение года</t>
  </si>
  <si>
    <t>мар, июл, авг</t>
  </si>
  <si>
    <t>май, октябрь</t>
  </si>
  <si>
    <t>36 | 1</t>
  </si>
  <si>
    <t>10 | 1</t>
  </si>
  <si>
    <t>9,6 | 24</t>
  </si>
  <si>
    <t>1,5 | 18</t>
  </si>
  <si>
    <t>3,3 | 3</t>
  </si>
  <si>
    <t>193 | 1</t>
  </si>
  <si>
    <t>3,75 | 1</t>
  </si>
  <si>
    <t>147,15 | 249</t>
  </si>
  <si>
    <t>147,15 | 33</t>
  </si>
  <si>
    <t>29,25 | 1</t>
  </si>
  <si>
    <t>147,15 | 2</t>
  </si>
  <si>
    <t>708 | 28</t>
  </si>
  <si>
    <t>354 | 22</t>
  </si>
  <si>
    <t>0,12744 | 6</t>
  </si>
  <si>
    <t>7,08 | 40</t>
  </si>
  <si>
    <t>7,08 | 10</t>
  </si>
  <si>
    <t>7,08 | 12</t>
  </si>
  <si>
    <t>708 | 32</t>
  </si>
  <si>
    <t>354 | 8</t>
  </si>
  <si>
    <t>5,4 | 1</t>
  </si>
  <si>
    <t>100 | 2</t>
  </si>
  <si>
    <t>3 | 122</t>
  </si>
  <si>
    <t>37 | 24</t>
  </si>
  <si>
    <t>708 | 74</t>
  </si>
  <si>
    <t>37 | 23</t>
  </si>
  <si>
    <t>3 | 127</t>
  </si>
  <si>
    <t>1490 | 77</t>
  </si>
  <si>
    <t>1490 | 2</t>
  </si>
  <si>
    <t>авг, июл, июн</t>
  </si>
  <si>
    <t>август, июнь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</si>
</sst>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7" formatCode="#,##0.00&quot;р.&quot;"/>
    <numFmt numFmtId="168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7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7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7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7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7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7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7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7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7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9" t="s">
        <v>103</v>
      </c>
      <c r="B1" s="129"/>
      <c r="C1" s="129"/>
      <c r="D1" s="129"/>
      <c r="E1" s="129"/>
    </row>
    <row r="2" spans="1:5" x14ac:dyDescent="0.25">
      <c r="A2" s="130" t="s">
        <v>104</v>
      </c>
      <c r="B2" s="130"/>
      <c r="C2" s="130"/>
      <c r="D2" s="130"/>
      <c r="E2" s="130"/>
    </row>
    <row r="3" spans="1:5" x14ac:dyDescent="0.25">
      <c r="A3" s="130" t="s">
        <v>758</v>
      </c>
      <c r="B3" s="130"/>
      <c r="C3" s="130"/>
      <c r="D3" s="130"/>
      <c r="E3" s="130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42865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728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729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110700.99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564099.27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534105.32999999996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534105.32999999996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534105.32999999996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140694.93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668978.40066028887</v>
      </c>
      <c r="G28" s="18">
        <f>и_ср_начисл-и_ср_стоимость_факт</f>
        <v>-104879.13066028885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253546.96000000002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325662.19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405.02545141075109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751527.58000000007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700018.1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174033.62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958480.58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958480.58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2104.2178238859506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22229.52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19444.32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14431.25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22229.52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22229.52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1435.7421399170873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230102.28000000003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227874.57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25184.390000000003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293192.68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293192.68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3497.011893842413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246858.18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231265.34000000003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112012.93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246858.18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246858.18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27" t="s">
        <v>283</v>
      </c>
      <c r="B86" s="127"/>
      <c r="C86" s="127"/>
      <c r="D86" s="127"/>
      <c r="E86" s="127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27" t="s">
        <v>289</v>
      </c>
      <c r="B91" s="127"/>
      <c r="C91" s="127"/>
      <c r="D91" s="127"/>
      <c r="E91" s="127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1"/>
    </customSheetView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1:E1"/>
    <mergeCell ref="A26:E26"/>
    <mergeCell ref="A29:E29"/>
    <mergeCell ref="D27:E27"/>
    <mergeCell ref="A2:E2"/>
    <mergeCell ref="A3:E3"/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zoomScale="90" zoomScaleNormal="90" workbookViewId="0">
      <selection activeCell="B411" sqref="B411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758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customHeight="1" collapsed="1" x14ac:dyDescent="0.2">
      <c r="A6" s="108" t="s">
        <v>629</v>
      </c>
      <c r="B6" s="109"/>
      <c r="C6" s="40"/>
      <c r="D6" s="40"/>
      <c r="E6" s="41">
        <v>175554.36505791781</v>
      </c>
      <c r="F6" s="40"/>
      <c r="I6" s="27">
        <f>E6/1.18</f>
        <v>148774.88564230324</v>
      </c>
      <c r="J6" s="29">
        <f>[1]сумма!$Q$6</f>
        <v>12959.079134999998</v>
      </c>
      <c r="K6" s="29">
        <f>J6-I6</f>
        <v>-135815.80650730323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>
        <v>287.90110024863475</v>
      </c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>
        <v>0.25419999999999998</v>
      </c>
      <c r="E8" s="48">
        <v>287.90110024863475</v>
      </c>
      <c r="F8" s="49" t="s">
        <v>733</v>
      </c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/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>
        <v>1359.8709783912996</v>
      </c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>
        <v>7.4927999999999999</v>
      </c>
      <c r="E25" s="48">
        <v>927.63748062087097</v>
      </c>
      <c r="F25" s="49" t="s">
        <v>736</v>
      </c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>
        <v>0.08</v>
      </c>
      <c r="E28" s="48">
        <v>432.2334977704287</v>
      </c>
      <c r="F28" s="49" t="s">
        <v>740</v>
      </c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collapsed="1" x14ac:dyDescent="0.2">
      <c r="A36" s="42" t="s">
        <v>681</v>
      </c>
      <c r="B36" s="43"/>
      <c r="C36" s="43"/>
      <c r="D36" s="43"/>
      <c r="E36" s="51">
        <v>1571.6330539308317</v>
      </c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/>
      <c r="E37" s="35"/>
      <c r="F37" s="33"/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>
        <v>15</v>
      </c>
      <c r="E41" s="48">
        <v>1571.6330539308317</v>
      </c>
      <c r="F41" s="49" t="s">
        <v>738</v>
      </c>
    </row>
    <row r="42" spans="1:6" ht="15" hidden="1" customHeight="1" outlineLevel="1" x14ac:dyDescent="0.2">
      <c r="A42" s="42" t="s">
        <v>632</v>
      </c>
      <c r="B42" s="43"/>
      <c r="C42" s="43"/>
      <c r="D42" s="43"/>
      <c r="E42" s="51">
        <v>9010.3052339910955</v>
      </c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>
        <v>1.7578</v>
      </c>
      <c r="E43" s="48">
        <v>1617.2585437008615</v>
      </c>
      <c r="F43" s="49" t="s">
        <v>733</v>
      </c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>
        <v>11.896000000000001</v>
      </c>
      <c r="E44" s="48">
        <v>1010.344180115007</v>
      </c>
      <c r="F44" s="49" t="s">
        <v>741</v>
      </c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>
        <v>89</v>
      </c>
      <c r="E45" s="48">
        <v>5028.6200923067172</v>
      </c>
      <c r="F45" s="49" t="s">
        <v>759</v>
      </c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>
        <v>3</v>
      </c>
      <c r="E47" s="56">
        <v>1354.0824178685093</v>
      </c>
      <c r="F47" s="49" t="s">
        <v>744</v>
      </c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/>
      <c r="E50" s="56"/>
      <c r="F50" s="49"/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/>
      <c r="E54" s="48"/>
      <c r="F54" s="49"/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724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/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>
        <v>73196.649115124266</v>
      </c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720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>
        <v>11.25</v>
      </c>
      <c r="E91" s="35">
        <v>117.93207707252617</v>
      </c>
      <c r="F91" s="33" t="s">
        <v>740</v>
      </c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>
        <v>104</v>
      </c>
      <c r="E96" s="35">
        <v>73078.717038051735</v>
      </c>
      <c r="F96" s="33" t="s">
        <v>760</v>
      </c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>
        <v>927.60160956427376</v>
      </c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>
        <v>7.4927999999999999</v>
      </c>
      <c r="E101" s="35">
        <v>927.60160956427376</v>
      </c>
      <c r="F101" s="33" t="s">
        <v>736</v>
      </c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>
        <v>65804.758507683437</v>
      </c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>
        <v>0.2676</v>
      </c>
      <c r="E106" s="56">
        <v>283.52483134378383</v>
      </c>
      <c r="F106" s="49" t="s">
        <v>741</v>
      </c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>
        <v>1</v>
      </c>
      <c r="E107" s="56">
        <v>59486.29107708732</v>
      </c>
      <c r="F107" s="49" t="s">
        <v>744</v>
      </c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>
        <v>1</v>
      </c>
      <c r="E108" s="48">
        <v>4862.9554903295357</v>
      </c>
      <c r="F108" s="49" t="s">
        <v>744</v>
      </c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719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>
        <v>3</v>
      </c>
      <c r="E113" s="35">
        <v>674.08736026878273</v>
      </c>
      <c r="F113" s="72" t="s">
        <v>742</v>
      </c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>
        <v>2</v>
      </c>
      <c r="E116" s="48">
        <v>419.90887208001834</v>
      </c>
      <c r="F116" s="49" t="s">
        <v>732</v>
      </c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>
        <v>1</v>
      </c>
      <c r="E118" s="48">
        <v>77.990876573999898</v>
      </c>
      <c r="F118" s="49" t="s">
        <v>732</v>
      </c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>
        <v>19740.491922742112</v>
      </c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>
        <v>0.2676</v>
      </c>
      <c r="E120" s="56">
        <v>287.73370198451482</v>
      </c>
      <c r="F120" s="49" t="s">
        <v>741</v>
      </c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/>
      <c r="E127" s="48"/>
      <c r="F127" s="49"/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>
        <v>1</v>
      </c>
      <c r="E130" s="48">
        <v>1550.3850391044182</v>
      </c>
      <c r="F130" s="49" t="s">
        <v>738</v>
      </c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>
        <v>2</v>
      </c>
      <c r="E133" s="48">
        <v>369.98744176999355</v>
      </c>
      <c r="F133" s="49" t="s">
        <v>742</v>
      </c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>
        <v>1</v>
      </c>
      <c r="E138" s="48">
        <v>172.00968772919026</v>
      </c>
      <c r="F138" s="49" t="s">
        <v>740</v>
      </c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/>
      <c r="E142" s="48"/>
      <c r="F142" s="49"/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>
        <v>1</v>
      </c>
      <c r="E147" s="48">
        <v>56.066461461327698</v>
      </c>
      <c r="F147" s="49" t="s">
        <v>737</v>
      </c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>
        <v>3</v>
      </c>
      <c r="E148" s="48">
        <v>116.24613741246063</v>
      </c>
      <c r="F148" s="49" t="s">
        <v>735</v>
      </c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>
        <v>15</v>
      </c>
      <c r="E150" s="48">
        <v>764.7550097664074</v>
      </c>
      <c r="F150" s="49" t="s">
        <v>739</v>
      </c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>
        <v>15</v>
      </c>
      <c r="E153" s="48">
        <v>694.15277323009548</v>
      </c>
      <c r="F153" s="49" t="s">
        <v>739</v>
      </c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>
        <v>4</v>
      </c>
      <c r="E156" s="48">
        <v>11377.615355238446</v>
      </c>
      <c r="F156" s="49" t="s">
        <v>742</v>
      </c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>
        <v>1</v>
      </c>
      <c r="E157" s="48">
        <v>591.06559601940501</v>
      </c>
      <c r="F157" s="49" t="s">
        <v>737</v>
      </c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/>
      <c r="E158" s="48"/>
      <c r="F158" s="49"/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>
        <v>1</v>
      </c>
      <c r="E161" s="48">
        <v>2172.9492158576086</v>
      </c>
      <c r="F161" s="49" t="s">
        <v>734</v>
      </c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>
        <v>7.8</v>
      </c>
      <c r="E162" s="48">
        <v>1587.5255031682477</v>
      </c>
      <c r="F162" s="49" t="s">
        <v>739</v>
      </c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>
        <v>3655.1535362418272</v>
      </c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/>
      <c r="E172" s="48"/>
      <c r="F172" s="49"/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>
        <v>1</v>
      </c>
      <c r="E174" s="48">
        <v>2595.3997704592975</v>
      </c>
      <c r="F174" s="49" t="s">
        <v>730</v>
      </c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>
        <v>4.8</v>
      </c>
      <c r="E175" s="48">
        <v>368.99323262246781</v>
      </c>
      <c r="F175" s="49" t="s">
        <v>730</v>
      </c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>
        <v>0.65</v>
      </c>
      <c r="E176" s="48">
        <v>690.76053316006164</v>
      </c>
      <c r="F176" s="49" t="s">
        <v>744</v>
      </c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722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/>
      <c r="E194" s="48"/>
      <c r="F194" s="49"/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55057.305476312678</v>
      </c>
      <c r="F197" s="75"/>
      <c r="I197" s="27">
        <f>E197/1.18</f>
        <v>46658.733454502275</v>
      </c>
      <c r="J197" s="29">
        <f>[1]сумма!$Q$11</f>
        <v>31082.599499999997</v>
      </c>
      <c r="K197" s="29">
        <f>J197-I197</f>
        <v>-15576.133954502278</v>
      </c>
    </row>
    <row r="198" spans="1:11" ht="15" hidden="1" customHeight="1" outlineLevel="1" collapsed="1" x14ac:dyDescent="0.2">
      <c r="A198" s="66" t="s">
        <v>640</v>
      </c>
      <c r="B198" s="64"/>
      <c r="C198" s="76"/>
      <c r="D198" s="47"/>
      <c r="E198" s="63">
        <v>55057.305476312678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>
        <v>1.6055999999999997</v>
      </c>
      <c r="E199" s="35">
        <v>6331.659985055272</v>
      </c>
      <c r="F199" s="49" t="s">
        <v>718</v>
      </c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>
        <v>7.1387999999999998</v>
      </c>
      <c r="E200" s="35">
        <v>11256.696270748078</v>
      </c>
      <c r="F200" s="49" t="s">
        <v>718</v>
      </c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>
        <v>7.8</v>
      </c>
      <c r="E202" s="35">
        <v>200.26810898182504</v>
      </c>
      <c r="F202" s="49" t="s">
        <v>730</v>
      </c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>
        <v>7.8</v>
      </c>
      <c r="E203" s="35">
        <v>4412.2475746178443</v>
      </c>
      <c r="F203" s="49" t="s">
        <v>737</v>
      </c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>
        <v>1</v>
      </c>
      <c r="E204" s="35">
        <v>813.2566679498384</v>
      </c>
      <c r="F204" s="49" t="s">
        <v>740</v>
      </c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>
        <v>1</v>
      </c>
      <c r="E207" s="35">
        <v>1624.203594896625</v>
      </c>
      <c r="F207" s="49" t="s">
        <v>739</v>
      </c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/>
      <c r="E209" s="35"/>
      <c r="F209" s="49"/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7.8</v>
      </c>
      <c r="E210" s="35">
        <v>9925.868113975368</v>
      </c>
      <c r="F210" s="49" t="s">
        <v>730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53.53</v>
      </c>
      <c r="E211" s="35">
        <v>18493.03626020205</v>
      </c>
      <c r="F211" s="49" t="s">
        <v>744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>
        <v>3</v>
      </c>
      <c r="E215" s="35">
        <v>623.08025309229834</v>
      </c>
      <c r="F215" s="49" t="s">
        <v>737</v>
      </c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/>
      <c r="E217" s="35"/>
      <c r="F217" s="49"/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/>
      <c r="E223" s="35"/>
      <c r="F223" s="49"/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>
        <v>1</v>
      </c>
      <c r="E228" s="35">
        <v>172.00968772919026</v>
      </c>
      <c r="F228" s="49" t="s">
        <v>740</v>
      </c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>
        <v>7</v>
      </c>
      <c r="E231" s="48">
        <v>1204.9789590642911</v>
      </c>
      <c r="F231" s="49" t="s">
        <v>735</v>
      </c>
    </row>
    <row r="232" spans="1:11" ht="15" customHeight="1" collapsed="1" x14ac:dyDescent="0.2">
      <c r="A232" s="39" t="s">
        <v>642</v>
      </c>
      <c r="B232" s="78"/>
      <c r="C232" s="78"/>
      <c r="D232" s="55"/>
      <c r="E232" s="71">
        <v>2046.4154596115513</v>
      </c>
      <c r="F232" s="33"/>
      <c r="I232" s="27">
        <f>E232/1.18</f>
        <v>1734.2503895013149</v>
      </c>
      <c r="J232" s="29">
        <f>[1]сумма!$M$13</f>
        <v>4000.8600000000006</v>
      </c>
      <c r="K232" s="29">
        <f>J232-I232</f>
        <v>2266.6096104986855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>
        <v>1593.2444446010334</v>
      </c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>
        <v>0</v>
      </c>
      <c r="E238" s="35">
        <v>1519.9598759730791</v>
      </c>
      <c r="F238" s="49" t="s">
        <v>761</v>
      </c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>
        <v>4</v>
      </c>
      <c r="E240" s="35">
        <v>73.284568627954229</v>
      </c>
      <c r="F240" s="33" t="s">
        <v>740</v>
      </c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721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/>
      <c r="E243" s="35"/>
      <c r="F243" s="33"/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/>
      <c r="E250" s="35"/>
      <c r="F250" s="33"/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/>
      <c r="E252" s="35"/>
      <c r="F252" s="33"/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/>
      <c r="E253" s="35"/>
      <c r="F253" s="33"/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/>
      <c r="E257" s="35"/>
      <c r="F257" s="33"/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>
        <v>453.17101501051809</v>
      </c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>
        <v>8</v>
      </c>
      <c r="E261" s="35">
        <v>453.17101501051809</v>
      </c>
      <c r="F261" s="33" t="s">
        <v>738</v>
      </c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customHeight="1" collapsed="1" x14ac:dyDescent="0.2">
      <c r="A266" s="39" t="s">
        <v>645</v>
      </c>
      <c r="B266" s="83"/>
      <c r="C266" s="79"/>
      <c r="D266" s="34"/>
      <c r="E266" s="38">
        <v>27516.856736965288</v>
      </c>
      <c r="F266" s="75"/>
      <c r="I266" s="27">
        <f>E266/1.18</f>
        <v>23319.370116072281</v>
      </c>
      <c r="J266" s="29">
        <f>[1]сумма!$Q$15</f>
        <v>14033.079052204816</v>
      </c>
      <c r="K266" s="29">
        <f>J266-I266</f>
        <v>-9286.2910638674657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>
        <v>27516.856736965288</v>
      </c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>
        <v>0.50460000000000005</v>
      </c>
      <c r="E268" s="35">
        <v>1552.8699971089975</v>
      </c>
      <c r="F268" s="33" t="s">
        <v>746</v>
      </c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>
        <v>0.18</v>
      </c>
      <c r="E269" s="35">
        <v>623.25960837528396</v>
      </c>
      <c r="F269" s="33" t="s">
        <v>746</v>
      </c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/>
      <c r="E270" s="35"/>
      <c r="F270" s="33"/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/>
      <c r="E271" s="35"/>
      <c r="F271" s="33"/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>
        <v>2</v>
      </c>
      <c r="E273" s="35">
        <v>160.31876874144785</v>
      </c>
      <c r="F273" s="33" t="s">
        <v>743</v>
      </c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>
        <v>1</v>
      </c>
      <c r="E274" s="35">
        <v>55.810239628490983</v>
      </c>
      <c r="F274" s="33" t="s">
        <v>732</v>
      </c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/>
      <c r="E276" s="35"/>
      <c r="F276" s="33"/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>
        <v>3</v>
      </c>
      <c r="E278" s="35">
        <v>2807.5399150530261</v>
      </c>
      <c r="F278" s="33" t="s">
        <v>747</v>
      </c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/>
      <c r="E279" s="35"/>
      <c r="F279" s="33"/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>
        <v>9</v>
      </c>
      <c r="E282" s="35">
        <v>11081.293380252037</v>
      </c>
      <c r="F282" s="33" t="s">
        <v>734</v>
      </c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>
        <v>1</v>
      </c>
      <c r="E284" s="35">
        <v>485.86610344278711</v>
      </c>
      <c r="F284" s="33" t="s">
        <v>745</v>
      </c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>
        <v>6</v>
      </c>
      <c r="E288" s="35">
        <v>155.34211677578818</v>
      </c>
      <c r="F288" s="33" t="s">
        <v>762</v>
      </c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/>
      <c r="E290" s="35"/>
      <c r="F290" s="33"/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>
        <v>1.5</v>
      </c>
      <c r="E293" s="35">
        <v>192.27802523226157</v>
      </c>
      <c r="F293" s="33" t="s">
        <v>745</v>
      </c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/>
      <c r="E296" s="35"/>
      <c r="F296" s="33"/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/>
      <c r="E298" s="35"/>
      <c r="F298" s="33"/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>
        <v>10</v>
      </c>
      <c r="E299" s="35">
        <v>1522.2342880082699</v>
      </c>
      <c r="F299" s="33" t="s">
        <v>744</v>
      </c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>
        <v>1</v>
      </c>
      <c r="E305" s="35">
        <v>445.20764044595342</v>
      </c>
      <c r="F305" s="33" t="s">
        <v>730</v>
      </c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/>
      <c r="E308" s="35"/>
      <c r="F308" s="33"/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>
        <v>1</v>
      </c>
      <c r="E309" s="35">
        <v>318.40167890369401</v>
      </c>
      <c r="F309" s="33" t="s">
        <v>744</v>
      </c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>
        <v>2</v>
      </c>
      <c r="E310" s="35">
        <v>226.06537718460058</v>
      </c>
      <c r="F310" s="33" t="s">
        <v>748</v>
      </c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>
        <v>2</v>
      </c>
      <c r="E312" s="35">
        <v>170.00252627406763</v>
      </c>
      <c r="F312" s="33" t="s">
        <v>740</v>
      </c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/>
      <c r="E313" s="35"/>
      <c r="F313" s="33"/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>
        <v>1</v>
      </c>
      <c r="E314" s="35">
        <v>635.35772006361208</v>
      </c>
      <c r="F314" s="33" t="s">
        <v>734</v>
      </c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/>
      <c r="E319" s="35"/>
      <c r="F319" s="33"/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>
        <v>1</v>
      </c>
      <c r="E320" s="35">
        <v>584.44927740057574</v>
      </c>
      <c r="F320" s="33" t="s">
        <v>730</v>
      </c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>
        <v>48</v>
      </c>
      <c r="E321" s="35">
        <v>3183.8154703082396</v>
      </c>
      <c r="F321" s="33" t="s">
        <v>734</v>
      </c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/>
      <c r="E322" s="35"/>
      <c r="F322" s="33"/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/>
      <c r="E325" s="35"/>
      <c r="F325" s="33"/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/>
      <c r="E328" s="35"/>
      <c r="F328" s="33"/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>
        <v>1</v>
      </c>
      <c r="E329" s="35">
        <v>99.115715050849303</v>
      </c>
      <c r="F329" s="33" t="s">
        <v>734</v>
      </c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723</v>
      </c>
      <c r="C331" s="50" t="s">
        <v>1</v>
      </c>
      <c r="D331" s="34">
        <v>1</v>
      </c>
      <c r="E331" s="35">
        <v>185.86139587599922</v>
      </c>
      <c r="F331" s="33" t="s">
        <v>737</v>
      </c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/>
      <c r="E333" s="35"/>
      <c r="F333" s="33"/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/>
      <c r="E334" s="35"/>
      <c r="F334" s="33"/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>
        <v>58</v>
      </c>
      <c r="E335" s="35">
        <v>2697.6525146746876</v>
      </c>
      <c r="F335" s="33" t="s">
        <v>718</v>
      </c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/>
      <c r="E336" s="35"/>
      <c r="F336" s="33"/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>
        <v>2</v>
      </c>
      <c r="E337" s="35">
        <v>334.11497816461508</v>
      </c>
      <c r="F337" s="33" t="s">
        <v>763</v>
      </c>
    </row>
    <row r="338" spans="1:11" ht="15" customHeight="1" collapsed="1" x14ac:dyDescent="0.2">
      <c r="A338" s="39" t="s">
        <v>647</v>
      </c>
      <c r="B338" s="81"/>
      <c r="C338" s="74"/>
      <c r="D338" s="34"/>
      <c r="E338" s="38">
        <v>111557.01310898832</v>
      </c>
      <c r="F338" s="75"/>
      <c r="I338" s="27">
        <f>E338/1.18</f>
        <v>94539.841617786718</v>
      </c>
      <c r="J338" s="29">
        <f>[1]сумма!$Q$17</f>
        <v>27117.06</v>
      </c>
      <c r="K338" s="29">
        <f>J338-I338</f>
        <v>-67422.781617786721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>
        <v>111557.01310898832</v>
      </c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725</v>
      </c>
      <c r="D340" s="47" t="s">
        <v>764</v>
      </c>
      <c r="E340" s="84">
        <v>183.83916506033555</v>
      </c>
      <c r="F340" s="49" t="s">
        <v>744</v>
      </c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725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725</v>
      </c>
      <c r="D342" s="47" t="s">
        <v>765</v>
      </c>
      <c r="E342" s="48">
        <v>63.742867573115369</v>
      </c>
      <c r="F342" s="49" t="s">
        <v>735</v>
      </c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725</v>
      </c>
      <c r="D343" s="86" t="s">
        <v>766</v>
      </c>
      <c r="E343" s="84">
        <v>964.21400133108659</v>
      </c>
      <c r="F343" s="49" t="s">
        <v>718</v>
      </c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725</v>
      </c>
      <c r="D344" s="86" t="s">
        <v>767</v>
      </c>
      <c r="E344" s="84">
        <v>140.41127254006636</v>
      </c>
      <c r="F344" s="49" t="s">
        <v>718</v>
      </c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725</v>
      </c>
      <c r="D345" s="86" t="s">
        <v>768</v>
      </c>
      <c r="E345" s="84">
        <v>23.543370146588661</v>
      </c>
      <c r="F345" s="49" t="s">
        <v>749</v>
      </c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725</v>
      </c>
      <c r="D346" s="47" t="s">
        <v>769</v>
      </c>
      <c r="E346" s="48">
        <v>654.73048202984035</v>
      </c>
      <c r="F346" s="49" t="s">
        <v>730</v>
      </c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725</v>
      </c>
      <c r="D347" s="47" t="s">
        <v>770</v>
      </c>
      <c r="E347" s="48">
        <v>11.837448677055752</v>
      </c>
      <c r="F347" s="49" t="s">
        <v>735</v>
      </c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725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725</v>
      </c>
      <c r="D349" s="47" t="s">
        <v>771</v>
      </c>
      <c r="E349" s="48">
        <v>83116.036077984798</v>
      </c>
      <c r="F349" s="49" t="s">
        <v>718</v>
      </c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725</v>
      </c>
      <c r="D350" s="47"/>
      <c r="E350" s="48"/>
      <c r="F350" s="49"/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725</v>
      </c>
      <c r="D351" s="47" t="s">
        <v>772</v>
      </c>
      <c r="E351" s="48">
        <v>25372.244010174909</v>
      </c>
      <c r="F351" s="49" t="s">
        <v>718</v>
      </c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725</v>
      </c>
      <c r="D352" s="47"/>
      <c r="E352" s="48"/>
      <c r="F352" s="49"/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725</v>
      </c>
      <c r="D353" s="86" t="s">
        <v>773</v>
      </c>
      <c r="E353" s="84">
        <v>335.20306688139488</v>
      </c>
      <c r="F353" s="49" t="s">
        <v>739</v>
      </c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725</v>
      </c>
      <c r="D354" s="47" t="s">
        <v>774</v>
      </c>
      <c r="E354" s="48">
        <v>691.21134658913013</v>
      </c>
      <c r="F354" s="49" t="s">
        <v>750</v>
      </c>
    </row>
    <row r="355" spans="1:11" ht="15" customHeight="1" collapsed="1" x14ac:dyDescent="0.2">
      <c r="A355" s="39" t="s">
        <v>649</v>
      </c>
      <c r="B355" s="87"/>
      <c r="C355" s="54"/>
      <c r="D355" s="47"/>
      <c r="E355" s="63">
        <v>120772.9783525262</v>
      </c>
      <c r="F355" s="75"/>
      <c r="I355" s="27">
        <f>E355/1.18</f>
        <v>102349.98165468323</v>
      </c>
      <c r="J355" s="29">
        <f>[1]сумма!$Q$19</f>
        <v>27334.060541112922</v>
      </c>
      <c r="K355" s="29">
        <f>J355-I355</f>
        <v>-75015.921113570308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>
        <v>53699.575850564172</v>
      </c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726</v>
      </c>
      <c r="D357" s="88"/>
      <c r="E357" s="89"/>
      <c r="F357" s="49"/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725</v>
      </c>
      <c r="D358" s="90" t="s">
        <v>775</v>
      </c>
      <c r="E358" s="89">
        <v>10464.280716479554</v>
      </c>
      <c r="F358" s="49" t="s">
        <v>752</v>
      </c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725</v>
      </c>
      <c r="D359" s="88" t="s">
        <v>776</v>
      </c>
      <c r="E359" s="89">
        <v>17986.214101541082</v>
      </c>
      <c r="F359" s="49" t="s">
        <v>752</v>
      </c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727</v>
      </c>
      <c r="D360" s="88" t="s">
        <v>777</v>
      </c>
      <c r="E360" s="89">
        <v>132.77073748487581</v>
      </c>
      <c r="F360" s="49" t="s">
        <v>718</v>
      </c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725</v>
      </c>
      <c r="D361" s="88" t="s">
        <v>778</v>
      </c>
      <c r="E361" s="89">
        <v>276.01014018157719</v>
      </c>
      <c r="F361" s="49" t="s">
        <v>718</v>
      </c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725</v>
      </c>
      <c r="D362" s="88" t="s">
        <v>779</v>
      </c>
      <c r="E362" s="89">
        <v>468.60752636615348</v>
      </c>
      <c r="F362" s="49" t="s">
        <v>751</v>
      </c>
    </row>
    <row r="363" spans="1:11" hidden="1" outlineLevel="2" x14ac:dyDescent="0.2">
      <c r="A363" s="68"/>
      <c r="B363" s="33" t="s">
        <v>698</v>
      </c>
      <c r="C363" s="77" t="s">
        <v>725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725</v>
      </c>
      <c r="D364" s="88" t="s">
        <v>780</v>
      </c>
      <c r="E364" s="89">
        <v>1353.7019338628181</v>
      </c>
      <c r="F364" s="49" t="s">
        <v>753</v>
      </c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725</v>
      </c>
      <c r="D365" s="88" t="s">
        <v>781</v>
      </c>
      <c r="E365" s="89">
        <v>6824.7554860584041</v>
      </c>
      <c r="F365" s="49" t="s">
        <v>754</v>
      </c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725</v>
      </c>
      <c r="D366" s="88" t="s">
        <v>782</v>
      </c>
      <c r="E366" s="89">
        <v>6588.0902116493498</v>
      </c>
      <c r="F366" s="49" t="s">
        <v>755</v>
      </c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727</v>
      </c>
      <c r="D367" s="88" t="s">
        <v>783</v>
      </c>
      <c r="E367" s="89">
        <v>474.41863753488991</v>
      </c>
      <c r="F367" s="49" t="s">
        <v>740</v>
      </c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727</v>
      </c>
      <c r="D368" s="88" t="s">
        <v>783</v>
      </c>
      <c r="E368" s="89">
        <v>692.75380202280724</v>
      </c>
      <c r="F368" s="49" t="s">
        <v>740</v>
      </c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725</v>
      </c>
      <c r="D369" s="88" t="s">
        <v>784</v>
      </c>
      <c r="E369" s="89">
        <v>1624.7675515485291</v>
      </c>
      <c r="F369" s="49" t="s">
        <v>756</v>
      </c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726</v>
      </c>
      <c r="D370" s="90" t="s">
        <v>785</v>
      </c>
      <c r="E370" s="89">
        <v>3214.6086509903112</v>
      </c>
      <c r="F370" s="49" t="s">
        <v>718</v>
      </c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725</v>
      </c>
      <c r="D371" s="88" t="s">
        <v>786</v>
      </c>
      <c r="E371" s="89">
        <v>2773.538139071894</v>
      </c>
      <c r="F371" s="49" t="s">
        <v>718</v>
      </c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726</v>
      </c>
      <c r="D372" s="88"/>
      <c r="E372" s="89"/>
      <c r="F372" s="49"/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>
        <v>4.7</v>
      </c>
      <c r="E373" s="89">
        <v>825.05821577192023</v>
      </c>
      <c r="F373" s="49" t="s">
        <v>718</v>
      </c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>
        <v>67073.402501962031</v>
      </c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725</v>
      </c>
      <c r="D375" s="92" t="s">
        <v>787</v>
      </c>
      <c r="E375" s="93">
        <v>15468.986618874605</v>
      </c>
      <c r="F375" s="49" t="s">
        <v>718</v>
      </c>
    </row>
    <row r="376" spans="1:6" s="12" customFormat="1" ht="15" hidden="1" customHeight="1" outlineLevel="2" x14ac:dyDescent="0.25">
      <c r="A376" s="91"/>
      <c r="B376" s="33" t="s">
        <v>404</v>
      </c>
      <c r="C376" s="77" t="s">
        <v>725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725</v>
      </c>
      <c r="D377" s="94" t="s">
        <v>788</v>
      </c>
      <c r="E377" s="95">
        <v>479.27318719436943</v>
      </c>
      <c r="F377" s="49" t="s">
        <v>718</v>
      </c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726</v>
      </c>
      <c r="D378" s="94" t="s">
        <v>789</v>
      </c>
      <c r="E378" s="95">
        <v>3310.8746098781658</v>
      </c>
      <c r="F378" s="49" t="s">
        <v>718</v>
      </c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725</v>
      </c>
      <c r="D379" s="94" t="s">
        <v>790</v>
      </c>
      <c r="E379" s="95">
        <v>32574.195613371092</v>
      </c>
      <c r="F379" s="49" t="s">
        <v>718</v>
      </c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725</v>
      </c>
      <c r="D380" s="94" t="s">
        <v>791</v>
      </c>
      <c r="E380" s="95">
        <v>11404.867648531992</v>
      </c>
      <c r="F380" s="49" t="s">
        <v>757</v>
      </c>
    </row>
    <row r="381" spans="1:6" ht="15" hidden="1" customHeight="1" outlineLevel="2" x14ac:dyDescent="0.2">
      <c r="A381" s="91"/>
      <c r="B381" s="33" t="s">
        <v>403</v>
      </c>
      <c r="C381" s="77" t="s">
        <v>725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725</v>
      </c>
      <c r="D382" s="94" t="s">
        <v>791</v>
      </c>
      <c r="E382" s="95">
        <v>2029.0971244458729</v>
      </c>
      <c r="F382" s="49" t="s">
        <v>792</v>
      </c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725</v>
      </c>
      <c r="D383" s="94" t="s">
        <v>791</v>
      </c>
      <c r="E383" s="95">
        <v>1044.6129961841402</v>
      </c>
      <c r="F383" s="49" t="s">
        <v>793</v>
      </c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726</v>
      </c>
      <c r="D384" s="94"/>
      <c r="E384" s="95"/>
      <c r="F384" s="49"/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>
        <v>4.4000000000000004</v>
      </c>
      <c r="E385" s="95">
        <v>761.49470348179057</v>
      </c>
      <c r="F385" s="49" t="s">
        <v>718</v>
      </c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37136.243320631504</v>
      </c>
      <c r="F386" s="75"/>
      <c r="I386" s="27">
        <f>E386/1.18</f>
        <v>31471.392644602969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37136.243320631504</v>
      </c>
      <c r="F387" s="49" t="s">
        <v>731</v>
      </c>
    </row>
    <row r="388" spans="1:11" s="13" customFormat="1" ht="15" customHeight="1" collapsed="1" x14ac:dyDescent="0.25">
      <c r="A388" s="39" t="s">
        <v>653</v>
      </c>
      <c r="B388" s="53"/>
      <c r="C388" s="53"/>
      <c r="D388" s="47"/>
      <c r="E388" s="63">
        <v>21187.933086194156</v>
      </c>
      <c r="F388" s="75"/>
      <c r="I388" s="27">
        <f>E388/1.18</f>
        <v>17955.875496774708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>
        <v>0</v>
      </c>
      <c r="E389" s="48">
        <v>21187.933086194156</v>
      </c>
      <c r="F389" s="49" t="s">
        <v>731</v>
      </c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118149.2906602888</v>
      </c>
      <c r="F390" s="75"/>
      <c r="I390" s="27">
        <f>E390/1.18</f>
        <v>100126.51750871932</v>
      </c>
      <c r="J390" s="27">
        <f>SUM(I6:I390)</f>
        <v>566930.84852494614</v>
      </c>
      <c r="K390" s="27">
        <f>J390*1.01330668353499*1.18</f>
        <v>677880.28513673926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118149.2906602888</v>
      </c>
      <c r="F391" s="49" t="s">
        <v>731</v>
      </c>
      <c r="I391" s="27">
        <f>E6+E197+E232+E266+E338+E355+E386+E388+E390</f>
        <v>668978.40125943616</v>
      </c>
      <c r="J391" s="27">
        <f>I391-K391</f>
        <v>329814.62502071442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1"/>
    </customSheetView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2017-05-18T02:13:33Z</dcterms:modified>
</cp:coreProperties>
</file>